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EFF WEB\FSDC\"/>
    </mc:Choice>
  </mc:AlternateContent>
  <xr:revisionPtr revIDLastSave="0" documentId="13_ncr:1_{2B063279-83C8-44CD-8FDC-8F293E355C3A}" xr6:coauthVersionLast="47" xr6:coauthVersionMax="47" xr10:uidLastSave="{00000000-0000-0000-0000-000000000000}"/>
  <bookViews>
    <workbookView xWindow="-108" yWindow="-108" windowWidth="23256" windowHeight="14016" activeTab="11" xr2:uid="{00000000-000D-0000-FFFF-FFFF00000000}"/>
  </bookViews>
  <sheets>
    <sheet name="ENE" sheetId="41" r:id="rId1"/>
    <sheet name="FEB" sheetId="40" r:id="rId2"/>
    <sheet name="MAR" sheetId="39" r:id="rId3"/>
    <sheet name="ABR" sheetId="38" r:id="rId4"/>
    <sheet name="MAY" sheetId="37" r:id="rId5"/>
    <sheet name="JUN" sheetId="36" r:id="rId6"/>
    <sheet name="JUL" sheetId="35" r:id="rId7"/>
    <sheet name="AGO" sheetId="34" r:id="rId8"/>
    <sheet name="SET" sheetId="33" r:id="rId9"/>
    <sheet name="OCT" sheetId="32" r:id="rId10"/>
    <sheet name="NOV" sheetId="30" r:id="rId11"/>
    <sheet name="DIC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1" l="1"/>
  <c r="D9" i="41" s="1"/>
  <c r="D10" i="41"/>
  <c r="C14" i="41"/>
  <c r="B14" i="41"/>
  <c r="B14" i="40"/>
  <c r="B15" i="40"/>
  <c r="C14" i="40"/>
  <c r="D8" i="40"/>
  <c r="B15" i="39"/>
  <c r="D10" i="39" s="1"/>
  <c r="C14" i="39"/>
  <c r="B14" i="39"/>
  <c r="B15" i="38"/>
  <c r="C14" i="38"/>
  <c r="B14" i="38"/>
  <c r="D10" i="38"/>
  <c r="D9" i="38"/>
  <c r="D8" i="38"/>
  <c r="B15" i="37"/>
  <c r="D10" i="37" s="1"/>
  <c r="C14" i="37"/>
  <c r="B14" i="37"/>
  <c r="D9" i="37"/>
  <c r="D8" i="37"/>
  <c r="B15" i="36"/>
  <c r="D10" i="36"/>
  <c r="C14" i="36"/>
  <c r="B14" i="36"/>
  <c r="B15" i="35"/>
  <c r="C14" i="35"/>
  <c r="B14" i="35"/>
  <c r="D10" i="35"/>
  <c r="D9" i="35"/>
  <c r="D8" i="35"/>
  <c r="B15" i="34"/>
  <c r="D10" i="34" s="1"/>
  <c r="C14" i="34"/>
  <c r="B14" i="34"/>
  <c r="E9" i="33"/>
  <c r="E10" i="33"/>
  <c r="E8" i="33"/>
  <c r="D9" i="33"/>
  <c r="D8" i="33"/>
  <c r="B15" i="33"/>
  <c r="D10" i="33" s="1"/>
  <c r="C14" i="33"/>
  <c r="B14" i="33"/>
  <c r="B15" i="32"/>
  <c r="D10" i="32" s="1"/>
  <c r="C14" i="32"/>
  <c r="B14" i="32"/>
  <c r="D10" i="31"/>
  <c r="B15" i="31"/>
  <c r="C14" i="31"/>
  <c r="B14" i="31"/>
  <c r="D9" i="31"/>
  <c r="D8" i="31"/>
  <c r="B15" i="30"/>
  <c r="D8" i="41" l="1"/>
  <c r="D14" i="41" s="1"/>
  <c r="E10" i="41" s="1"/>
  <c r="D10" i="40"/>
  <c r="D9" i="40"/>
  <c r="D14" i="40" s="1"/>
  <c r="E8" i="40" s="1"/>
  <c r="D8" i="39"/>
  <c r="D9" i="39"/>
  <c r="D14" i="38"/>
  <c r="E8" i="38" s="1"/>
  <c r="D14" i="37"/>
  <c r="E10" i="37" s="1"/>
  <c r="D8" i="36"/>
  <c r="D9" i="36"/>
  <c r="D14" i="35"/>
  <c r="E9" i="35" s="1"/>
  <c r="D8" i="34"/>
  <c r="D9" i="34"/>
  <c r="D14" i="33"/>
  <c r="D8" i="32"/>
  <c r="D9" i="32"/>
  <c r="D14" i="31"/>
  <c r="B17" i="31" s="1"/>
  <c r="C17" i="31" s="1"/>
  <c r="E9" i="31"/>
  <c r="E10" i="31"/>
  <c r="D8" i="30"/>
  <c r="C14" i="30"/>
  <c r="B14" i="30"/>
  <c r="E9" i="41" l="1"/>
  <c r="E8" i="41"/>
  <c r="E14" i="41" s="1"/>
  <c r="B17" i="41"/>
  <c r="C17" i="41" s="1"/>
  <c r="B17" i="40"/>
  <c r="C17" i="40" s="1"/>
  <c r="E10" i="40"/>
  <c r="E9" i="40"/>
  <c r="D14" i="39"/>
  <c r="E8" i="39" s="1"/>
  <c r="B17" i="38"/>
  <c r="C17" i="38" s="1"/>
  <c r="E10" i="38"/>
  <c r="E9" i="38"/>
  <c r="E14" i="38" s="1"/>
  <c r="E8" i="37"/>
  <c r="B17" i="37"/>
  <c r="C17" i="37" s="1"/>
  <c r="E9" i="37"/>
  <c r="E14" i="37" s="1"/>
  <c r="D14" i="36"/>
  <c r="E8" i="36" s="1"/>
  <c r="E8" i="35"/>
  <c r="B17" i="35"/>
  <c r="C17" i="35" s="1"/>
  <c r="E10" i="35"/>
  <c r="E14" i="35"/>
  <c r="D14" i="34"/>
  <c r="B17" i="33"/>
  <c r="C17" i="33" s="1"/>
  <c r="D14" i="32"/>
  <c r="E8" i="31"/>
  <c r="E14" i="31" s="1"/>
  <c r="D10" i="30"/>
  <c r="D9" i="30"/>
  <c r="E14" i="40" l="1"/>
  <c r="B17" i="39"/>
  <c r="C17" i="39" s="1"/>
  <c r="E10" i="39"/>
  <c r="E9" i="39"/>
  <c r="E14" i="39" s="1"/>
  <c r="E10" i="36"/>
  <c r="B17" i="36"/>
  <c r="C17" i="36" s="1"/>
  <c r="E9" i="36"/>
  <c r="B17" i="34"/>
  <c r="C17" i="34" s="1"/>
  <c r="E10" i="34"/>
  <c r="E8" i="34"/>
  <c r="E9" i="34"/>
  <c r="E14" i="33"/>
  <c r="B17" i="32"/>
  <c r="C17" i="32" s="1"/>
  <c r="E10" i="32"/>
  <c r="E8" i="32"/>
  <c r="E9" i="32"/>
  <c r="D14" i="30"/>
  <c r="E10" i="30" s="1"/>
  <c r="E14" i="36" l="1"/>
  <c r="E14" i="34"/>
  <c r="E14" i="32"/>
  <c r="B17" i="30"/>
  <c r="C17" i="30" s="1"/>
  <c r="E8" i="30"/>
  <c r="E9" i="30"/>
  <c r="E14" i="30" l="1"/>
</calcChain>
</file>

<file path=xl/sharedStrings.xml><?xml version="1.0" encoding="utf-8"?>
<sst xmlns="http://schemas.openxmlformats.org/spreadsheetml/2006/main" count="192" uniqueCount="26">
  <si>
    <t>MONEDA NACIONAL</t>
  </si>
  <si>
    <t>MONEDA EXTRANJERA</t>
  </si>
  <si>
    <t>TOTAL</t>
  </si>
  <si>
    <t>INSTRUMENTOS</t>
  </si>
  <si>
    <t>En S/.</t>
  </si>
  <si>
    <t>S/.</t>
  </si>
  <si>
    <t>US$</t>
  </si>
  <si>
    <t>%</t>
  </si>
  <si>
    <t xml:space="preserve">Tipo de Cambio: </t>
  </si>
  <si>
    <t>Composición por monedas:</t>
  </si>
  <si>
    <t>CD BCRP</t>
  </si>
  <si>
    <t>Cuenta corriente</t>
  </si>
  <si>
    <t>(A VALORES DE MERCADO. EN SOLES)</t>
  </si>
  <si>
    <t>Depósitos a plazo en el BCRP</t>
  </si>
  <si>
    <t>RECURSOS AL 30  DE NOVIEMBRE DEL 2024</t>
  </si>
  <si>
    <t>RECURSOS AL 31 DE DICIEMBRE DEL 2024</t>
  </si>
  <si>
    <t>RECURSOS AL 31 DE OCTUBRE DEL 2024</t>
  </si>
  <si>
    <t>RECURSOS AL 30 DE SETIEMBRE DEL 2024</t>
  </si>
  <si>
    <t>RECURSOS AL 31 DE AGOSTO DEL 2024</t>
  </si>
  <si>
    <t>RECURSOS AL 31 DE JULIO DEL 2024</t>
  </si>
  <si>
    <t>RECURSOS AL 30 DE JUNIO DEL 2024</t>
  </si>
  <si>
    <t>RECURSOS AL 31 DE MAYO DEL 2024</t>
  </si>
  <si>
    <t>RECURSOS AL 30 DE ABRIL DEL 2024</t>
  </si>
  <si>
    <t>RECURSOS AL 31 DE MARZO DEL 2024</t>
  </si>
  <si>
    <t>RECURSOS AL 29 DE FEBRERO DEL 2024</t>
  </si>
  <si>
    <t>RECURSOS 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</si>
</sst>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_);_(* \(#,##0.0\);_(* &quot;-&quot;??_);_(@_)"/>
    <numFmt numFmtId="166" formatCode="#,##0.0"/>
    <numFmt numFmtId="167" formatCode="0.0%"/>
    <numFmt numFmtId="168" formatCode="_(* #,##0_);_(* \(#,##0\);_(* &quot;-&quot;??_);_(@_)"/>
    <numFmt numFmtId="169" formatCode="&quot;S/.&quot;\ #,##0.00000"/>
    <numFmt numFmtId="170" formatCode="_ * #,##0_ ;_ * \-#,##0_ ;_ * &quot;-&quot;??_ ;_ @_ "/>
    <numFmt numFmtId="171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2" fillId="27" borderId="0" applyNumberFormat="0" applyBorder="0" applyAlignment="0" applyProtection="0"/>
    <xf numFmtId="0" fontId="15" fillId="28" borderId="15" applyNumberFormat="0" applyAlignment="0" applyProtection="0"/>
    <xf numFmtId="0" fontId="17" fillId="29" borderId="18" applyNumberFormat="0" applyAlignment="0" applyProtection="0"/>
    <xf numFmtId="0" fontId="19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3" fillId="31" borderId="15" applyNumberFormat="0" applyAlignment="0" applyProtection="0"/>
    <xf numFmtId="0" fontId="16" fillId="0" borderId="17" applyNumberFormat="0" applyFill="0" applyAlignment="0" applyProtection="0"/>
    <xf numFmtId="0" fontId="1" fillId="32" borderId="19" applyNumberFormat="0" applyFont="0" applyAlignment="0" applyProtection="0"/>
    <xf numFmtId="0" fontId="14" fillId="28" borderId="16" applyNumberFormat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24" fillId="0" borderId="0" applyFont="0" applyFill="0" applyBorder="0" applyAlignment="0" applyProtection="0"/>
  </cellStyleXfs>
  <cellXfs count="48">
    <xf numFmtId="0" fontId="0" fillId="0" borderId="0" xfId="0"/>
    <xf numFmtId="168" fontId="1" fillId="0" borderId="0" xfId="1" applyNumberFormat="1" applyFont="1" applyBorder="1"/>
    <xf numFmtId="168" fontId="1" fillId="0" borderId="0" xfId="1" applyNumberFormat="1" applyFont="1"/>
    <xf numFmtId="168" fontId="0" fillId="0" borderId="0" xfId="0" applyNumberFormat="1"/>
    <xf numFmtId="0" fontId="0" fillId="2" borderId="0" xfId="0" applyFill="1"/>
    <xf numFmtId="167" fontId="1" fillId="2" borderId="0" xfId="41" applyNumberFormat="1" applyFont="1" applyFill="1" applyAlignment="1">
      <alignment horizontal="right"/>
    </xf>
    <xf numFmtId="3" fontId="0" fillId="0" borderId="0" xfId="0" applyNumberFormat="1"/>
    <xf numFmtId="0" fontId="4" fillId="33" borderId="2" xfId="0" applyFont="1" applyFill="1" applyBorder="1"/>
    <xf numFmtId="0" fontId="5" fillId="33" borderId="1" xfId="0" applyFont="1" applyFill="1" applyBorder="1" applyAlignment="1">
      <alignment horizontal="center" wrapText="1"/>
    </xf>
    <xf numFmtId="0" fontId="5" fillId="33" borderId="3" xfId="0" applyFont="1" applyFill="1" applyBorder="1" applyAlignment="1">
      <alignment horizontal="center" wrapText="1"/>
    </xf>
    <xf numFmtId="0" fontId="5" fillId="33" borderId="2" xfId="0" applyFont="1" applyFill="1" applyBorder="1" applyAlignment="1">
      <alignment horizontal="center"/>
    </xf>
    <xf numFmtId="0" fontId="4" fillId="33" borderId="6" xfId="0" applyFont="1" applyFill="1" applyBorder="1"/>
    <xf numFmtId="0" fontId="4" fillId="33" borderId="6" xfId="0" applyFont="1" applyFill="1" applyBorder="1" applyAlignment="1">
      <alignment horizontal="center"/>
    </xf>
    <xf numFmtId="0" fontId="5" fillId="33" borderId="8" xfId="0" applyFont="1" applyFill="1" applyBorder="1" applyAlignment="1">
      <alignment horizontal="center"/>
    </xf>
    <xf numFmtId="0" fontId="6" fillId="33" borderId="9" xfId="0" applyFont="1" applyFill="1" applyBorder="1" applyAlignment="1">
      <alignment horizontal="center"/>
    </xf>
    <xf numFmtId="3" fontId="5" fillId="33" borderId="2" xfId="0" applyNumberFormat="1" applyFont="1" applyFill="1" applyBorder="1"/>
    <xf numFmtId="3" fontId="5" fillId="33" borderId="6" xfId="0" applyNumberFormat="1" applyFont="1" applyFill="1" applyBorder="1"/>
    <xf numFmtId="166" fontId="5" fillId="33" borderId="6" xfId="0" applyNumberFormat="1" applyFont="1" applyFill="1" applyBorder="1"/>
    <xf numFmtId="0" fontId="6" fillId="33" borderId="2" xfId="0" applyFont="1" applyFill="1" applyBorder="1"/>
    <xf numFmtId="3" fontId="6" fillId="33" borderId="6" xfId="0" applyNumberFormat="1" applyFont="1" applyFill="1" applyBorder="1"/>
    <xf numFmtId="165" fontId="6" fillId="33" borderId="2" xfId="1" applyNumberFormat="1" applyFont="1" applyFill="1" applyBorder="1" applyAlignment="1">
      <alignment horizontal="right"/>
    </xf>
    <xf numFmtId="0" fontId="6" fillId="33" borderId="2" xfId="0" quotePrefix="1" applyFont="1" applyFill="1" applyBorder="1"/>
    <xf numFmtId="0" fontId="5" fillId="33" borderId="11" xfId="0" applyFont="1" applyFill="1" applyBorder="1"/>
    <xf numFmtId="3" fontId="5" fillId="33" borderId="11" xfId="0" applyNumberFormat="1" applyFont="1" applyFill="1" applyBorder="1"/>
    <xf numFmtId="166" fontId="5" fillId="33" borderId="11" xfId="0" applyNumberFormat="1" applyFont="1" applyFill="1" applyBorder="1"/>
    <xf numFmtId="0" fontId="7" fillId="33" borderId="0" xfId="0" applyFont="1" applyFill="1"/>
    <xf numFmtId="169" fontId="4" fillId="33" borderId="0" xfId="0" applyNumberFormat="1" applyFont="1" applyFill="1" applyAlignment="1">
      <alignment horizontal="right"/>
    </xf>
    <xf numFmtId="3" fontId="4" fillId="33" borderId="0" xfId="0" applyNumberFormat="1" applyFont="1" applyFill="1"/>
    <xf numFmtId="4" fontId="4" fillId="33" borderId="0" xfId="0" applyNumberFormat="1" applyFont="1" applyFill="1"/>
    <xf numFmtId="168" fontId="1" fillId="2" borderId="0" xfId="1" applyNumberFormat="1" applyFont="1" applyFill="1"/>
    <xf numFmtId="166" fontId="6" fillId="33" borderId="2" xfId="0" applyNumberFormat="1" applyFont="1" applyFill="1" applyBorder="1" applyAlignment="1">
      <alignment horizontal="right"/>
    </xf>
    <xf numFmtId="3" fontId="6" fillId="33" borderId="0" xfId="0" applyNumberFormat="1" applyFont="1" applyFill="1"/>
    <xf numFmtId="3" fontId="6" fillId="33" borderId="20" xfId="0" applyNumberFormat="1" applyFont="1" applyFill="1" applyBorder="1"/>
    <xf numFmtId="3" fontId="1" fillId="0" borderId="0" xfId="1" applyNumberFormat="1" applyFont="1" applyBorder="1"/>
    <xf numFmtId="10" fontId="22" fillId="0" borderId="0" xfId="1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3" fontId="1" fillId="0" borderId="0" xfId="1" applyNumberFormat="1" applyFont="1" applyBorder="1" applyAlignment="1">
      <alignment horizontal="right"/>
    </xf>
    <xf numFmtId="170" fontId="23" fillId="0" borderId="0" xfId="1" applyNumberFormat="1" applyFont="1" applyBorder="1" applyAlignment="1">
      <alignment horizontal="right"/>
    </xf>
    <xf numFmtId="171" fontId="0" fillId="0" borderId="0" xfId="0" applyNumberFormat="1"/>
    <xf numFmtId="166" fontId="1" fillId="0" borderId="0" xfId="1" applyNumberFormat="1" applyFont="1" applyBorder="1"/>
    <xf numFmtId="0" fontId="2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5" fillId="33" borderId="4" xfId="0" applyFont="1" applyFill="1" applyBorder="1" applyAlignment="1">
      <alignment horizontal="center"/>
    </xf>
    <xf numFmtId="0" fontId="5" fillId="33" borderId="5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 wrapText="1"/>
    </xf>
    <xf numFmtId="0" fontId="6" fillId="33" borderId="10" xfId="0" applyFont="1" applyFill="1" applyBorder="1" applyAlignment="1">
      <alignment horizontal="center" wrapText="1"/>
    </xf>
  </cellXfs>
  <cellStyles count="4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1" builtinId="3"/>
    <cellStyle name="Millares 2 40" xfId="42" xr:uid="{1D29E034-CA36-41AD-A6F9-176CF008CE4B}"/>
    <cellStyle name="Normal" xfId="0" builtinId="0"/>
    <cellStyle name="Note" xfId="37" xr:uid="{00000000-0005-0000-0000-000025000000}"/>
    <cellStyle name="Output" xfId="38" xr:uid="{00000000-0005-0000-0000-000026000000}"/>
    <cellStyle name="Porcentaje" xfId="41" builtinId="5"/>
    <cellStyle name="Title" xfId="39" xr:uid="{00000000-0005-0000-0000-000028000000}"/>
    <cellStyle name="Warning Text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4BE-9CA3-4E83-B505-A825AF6F820B}">
  <dimension ref="A1:L27"/>
  <sheetViews>
    <sheetView workbookViewId="0">
      <selection activeCell="C12" sqref="C12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25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24139555</v>
      </c>
      <c r="C8" s="19"/>
      <c r="D8" s="19">
        <f>+B8+C8*$B$15</f>
        <v>24139555</v>
      </c>
      <c r="E8" s="30">
        <f>+D8/D14*100</f>
        <v>63.1770870884244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2330045.0543333334</v>
      </c>
      <c r="D9" s="19">
        <f>+B9+C9*$B$15</f>
        <v>8851841.1614123341</v>
      </c>
      <c r="E9" s="30">
        <f>+D9/D14*100</f>
        <v>23.166688033290043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3151518.0326668015</v>
      </c>
      <c r="C10" s="19">
        <v>543942.3199999982</v>
      </c>
      <c r="D10" s="19">
        <f t="shared" ref="D10:D11" si="0">+B10+C10*$B$15</f>
        <v>5217954.9063467942</v>
      </c>
      <c r="E10" s="30">
        <f>+D10/D14*100</f>
        <v>13.656224878285569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27291073.032666802</v>
      </c>
      <c r="C14" s="23">
        <f>SUM(C8:C10)</f>
        <v>2873987.3743333314</v>
      </c>
      <c r="D14" s="23">
        <f>SUM(D8:D10)</f>
        <v>38209351.067759126</v>
      </c>
      <c r="E14" s="24">
        <f>SUM(E8:E10)</f>
        <v>100.00000000000001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"&amp;3.799</f>
        <v>S/ 3.799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0.71425115240166648</v>
      </c>
      <c r="C17" s="5">
        <f>1-B17</f>
        <v>0.28574884759833352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D5B8-F614-4E61-A4B2-2F921654891E}">
  <dimension ref="A1:L27"/>
  <sheetViews>
    <sheetView workbookViewId="0">
      <selection activeCell="B19" sqref="B19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24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26879517</v>
      </c>
      <c r="C8" s="19"/>
      <c r="D8" s="19">
        <f>+B8+C8*$B$15</f>
        <v>26879517</v>
      </c>
      <c r="E8" s="30">
        <f>+D8/D14*100</f>
        <v>68.303619363090078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2340525.4900000002</v>
      </c>
      <c r="D9" s="19">
        <f>+B9+C9*$B$15</f>
        <v>8842505.3012200017</v>
      </c>
      <c r="E9" s="30">
        <f>+D9/D14*100</f>
        <v>22.469716115458372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1514410.1626668097</v>
      </c>
      <c r="C10" s="19">
        <v>560232.46999999974</v>
      </c>
      <c r="D10" s="19">
        <f t="shared" ref="D10:D11" si="0">+B10+C10*$B$15</f>
        <v>3630968.4343268089</v>
      </c>
      <c r="E10" s="30">
        <f>+D10/D14*100</f>
        <v>9.2266645214515393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28393927.162666809</v>
      </c>
      <c r="C14" s="23">
        <f>SUM(C8:C10)</f>
        <v>2900757.96</v>
      </c>
      <c r="D14" s="23">
        <f>SUM(D8:D10)</f>
        <v>39352990.735546812</v>
      </c>
      <c r="E14" s="24">
        <f>SUM(E8:E10)</f>
        <v>99.999999999999986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"&amp;3.778</f>
        <v>S/ 3.778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0.72151891462264672</v>
      </c>
      <c r="C17" s="5">
        <f>1-B17</f>
        <v>0.27848108537735328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3945-5F79-429C-AA49-BF26CB334248}">
  <dimension ref="A1:L27"/>
  <sheetViews>
    <sheetView workbookViewId="0">
      <selection activeCell="C11" sqref="C11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23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27488237</v>
      </c>
      <c r="C8" s="19"/>
      <c r="D8" s="19">
        <f>+B8+C8*$B$15</f>
        <v>27488237</v>
      </c>
      <c r="E8" s="30">
        <f>+D8/D14*100</f>
        <v>70.573483950532591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2351728.7143333331</v>
      </c>
      <c r="D9" s="19">
        <f>+B9+C9*$B$15</f>
        <v>8734320.4450339992</v>
      </c>
      <c r="E9" s="30">
        <f>+D9/D14*100</f>
        <v>22.424552864063841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648077.63266681461</v>
      </c>
      <c r="C10" s="19">
        <v>559820.57999999821</v>
      </c>
      <c r="D10" s="19">
        <f t="shared" ref="D10:D11" si="0">+B10+C10*$B$15</f>
        <v>2727251.2667868081</v>
      </c>
      <c r="E10" s="30">
        <f>+D10/D14*100</f>
        <v>7.0019631854035769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28136314.632666815</v>
      </c>
      <c r="C14" s="23">
        <f>SUM(C8:C10)</f>
        <v>2911549.2943333313</v>
      </c>
      <c r="D14" s="23">
        <f>SUM(D8:D10)</f>
        <v>38949808.711820804</v>
      </c>
      <c r="E14" s="24">
        <f>SUM(E8:E10)</f>
        <v>100.00000000000001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"&amp;3.714</f>
        <v>S/ 3.714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0.72237362809249894</v>
      </c>
      <c r="C17" s="5">
        <f>1-B17</f>
        <v>0.27762637190750106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C5BC-7438-447D-914D-EDFD013DEEC0}">
  <dimension ref="A1:L27"/>
  <sheetViews>
    <sheetView workbookViewId="0">
      <selection activeCell="C9" sqref="C9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22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29107481</v>
      </c>
      <c r="C8" s="19"/>
      <c r="D8" s="19">
        <f>+B8+C8*$B$15</f>
        <v>29107481</v>
      </c>
      <c r="E8" s="30">
        <f>+D8/D14*100</f>
        <v>67.949087445722185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2362570.5443333331</v>
      </c>
      <c r="D9" s="19">
        <f>+B9+C9*$B$15</f>
        <v>8843101.5474396665</v>
      </c>
      <c r="E9" s="30">
        <f>+D9/D14*100</f>
        <v>20.643513615567734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2614780.4426668081</v>
      </c>
      <c r="C10" s="19">
        <v>606954.02999999828</v>
      </c>
      <c r="D10" s="19">
        <f t="shared" ref="D10:D11" si="0">+B10+C10*$B$15</f>
        <v>4886609.3769568019</v>
      </c>
      <c r="E10" s="30">
        <f>+D10/D14*100</f>
        <v>11.407398938710077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31722261.442666806</v>
      </c>
      <c r="C14" s="23">
        <f>SUM(C8:C10)</f>
        <v>2969524.5743333315</v>
      </c>
      <c r="D14" s="23">
        <f>SUM(D8:D10)</f>
        <v>42837191.92439647</v>
      </c>
      <c r="E14" s="24">
        <f>SUM(E8:E10)</f>
        <v>99.999999999999986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"&amp;3.743</f>
        <v>S/ 3.743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0.74053083354888316</v>
      </c>
      <c r="C17" s="5">
        <f>1-B17</f>
        <v>0.25946916645111684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41D7-5817-42A5-ABC3-17A737684ABC}">
  <dimension ref="A1:L27"/>
  <sheetViews>
    <sheetView workbookViewId="0">
      <selection activeCell="C15" sqref="C15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21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16565397</v>
      </c>
      <c r="C8" s="19"/>
      <c r="D8" s="19">
        <f>+B8+C8*$B$15</f>
        <v>16565397</v>
      </c>
      <c r="E8" s="30">
        <f>+D8/D14*100</f>
        <v>35.738516948444037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/>
      <c r="D9" s="19">
        <f>+B9+C9*$B$15</f>
        <v>0</v>
      </c>
      <c r="E9" s="30">
        <f>+D9/D14*100</f>
        <v>0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16975385.29668681</v>
      </c>
      <c r="C10" s="19">
        <v>3429954.7199999983</v>
      </c>
      <c r="D10" s="19">
        <f t="shared" ref="D10:D11" si="0">+B10+C10*$B$15</f>
        <v>29786266.175886802</v>
      </c>
      <c r="E10" s="30">
        <f>+D10/D14*100</f>
        <v>64.261483051555956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33540782.29668681</v>
      </c>
      <c r="C14" s="23">
        <f>SUM(C8:C10)</f>
        <v>3429954.7199999983</v>
      </c>
      <c r="D14" s="23">
        <f>SUM(D8:D10)</f>
        <v>46351663.175886802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"&amp;3.735</f>
        <v>S/ 3.735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0.72361550802206154</v>
      </c>
      <c r="C17" s="5">
        <f>1-B17</f>
        <v>0.27638449197793846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9674-54FB-4502-8BAD-44B4E72120B7}">
  <dimension ref="A1:L27"/>
  <sheetViews>
    <sheetView workbookViewId="0">
      <selection activeCell="A31" sqref="A31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20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33418249</v>
      </c>
      <c r="C8" s="19"/>
      <c r="D8" s="19">
        <f>+B8+C8*$B$15</f>
        <v>33418249</v>
      </c>
      <c r="E8" s="30">
        <f>+D8/D14*100</f>
        <v>71.312754285171721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3413481</v>
      </c>
      <c r="D9" s="19">
        <f>+B9+C9*$B$15</f>
        <v>13063391.787</v>
      </c>
      <c r="E9" s="30">
        <f>+D9/D14*100</f>
        <v>27.876578711148554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260446.51668681484</v>
      </c>
      <c r="C10" s="19">
        <v>31210.989999999234</v>
      </c>
      <c r="D10" s="19">
        <f t="shared" ref="D10:D11" si="0">+B10+C10*$B$15</f>
        <v>379890.97541681188</v>
      </c>
      <c r="E10" s="30">
        <f>+D10/D14*100</f>
        <v>0.81066700367973554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33678695.516686812</v>
      </c>
      <c r="C14" s="23">
        <f>SUM(C8:C10)</f>
        <v>3444691.9899999993</v>
      </c>
      <c r="D14" s="23">
        <f>SUM(D8:D10)</f>
        <v>46861531.76241681</v>
      </c>
      <c r="E14" s="24">
        <f>SUM(E8:E10)</f>
        <v>100.00000000000001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"&amp;3.827</f>
        <v>S/ 3.827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0.71868533208505359</v>
      </c>
      <c r="C17" s="5">
        <f>1-B17</f>
        <v>0.28131466791494641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0A85-584A-4A42-B804-001FF9ABD971}">
  <dimension ref="A1:L27"/>
  <sheetViews>
    <sheetView workbookViewId="0">
      <selection activeCell="D10" sqref="D10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19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32368941</v>
      </c>
      <c r="C8" s="19"/>
      <c r="D8" s="19">
        <f>+B8+C8*$B$15</f>
        <v>32368941</v>
      </c>
      <c r="E8" s="30">
        <f>+D8/D14*100</f>
        <v>62.927952248547072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3429554.5</v>
      </c>
      <c r="D9" s="19">
        <f>+B9+C9*$B$15</f>
        <v>12730506.304000001</v>
      </c>
      <c r="E9" s="30">
        <f>+D9/D14*100</f>
        <v>24.749178318745106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5464235.8666868107</v>
      </c>
      <c r="C10" s="19">
        <v>235564.02000000063</v>
      </c>
      <c r="D10" s="19">
        <f t="shared" ref="D10:D11" si="0">+B10+C10*$B$15</f>
        <v>6338649.5089268135</v>
      </c>
      <c r="E10" s="30">
        <f>+D10/D14*100</f>
        <v>12.322869432707819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37833176.866686814</v>
      </c>
      <c r="C14" s="23">
        <f>SUM(C8:C10)</f>
        <v>3665118.5200000005</v>
      </c>
      <c r="D14" s="23">
        <f>SUM(D8:D10)</f>
        <v>51438096.812926821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"&amp;3.712</f>
        <v>S/ 3.712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0.73550887787082786</v>
      </c>
      <c r="C17" s="5">
        <f>1-B17</f>
        <v>0.26449112212917214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D3F7-7B23-4DE6-905D-D6351BA5B149}">
  <dimension ref="A1:L27"/>
  <sheetViews>
    <sheetView workbookViewId="0">
      <selection activeCell="A17" sqref="A17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18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38006380</v>
      </c>
      <c r="C8" s="19"/>
      <c r="D8" s="19">
        <f>+B8+C8*$B$15</f>
        <v>38006380</v>
      </c>
      <c r="E8" s="30">
        <f>+D8/D14*100</f>
        <v>72.956780799841738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3445628</v>
      </c>
      <c r="D9" s="19">
        <f>+B9+C9*$B$15</f>
        <v>12883203.092</v>
      </c>
      <c r="E9" s="30">
        <f>+D9/D14*100</f>
        <v>24.730506404000781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287385.31456683669</v>
      </c>
      <c r="C10" s="19">
        <v>245361.86000000095</v>
      </c>
      <c r="D10" s="19">
        <f t="shared" ref="D10:D11" si="0">+B10+C10*$B$15</f>
        <v>1204793.3091068403</v>
      </c>
      <c r="E10" s="30">
        <f>+D10/D14*100</f>
        <v>2.3127127961574798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38293765.314566836</v>
      </c>
      <c r="C14" s="23">
        <f>SUM(C8:C10)</f>
        <v>3690989.8600000008</v>
      </c>
      <c r="D14" s="23">
        <f>SUM(D8:D10)</f>
        <v>52094376.401106842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"&amp;3.739</f>
        <v>S/ 3.739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0.73508443636448273</v>
      </c>
      <c r="C17" s="5">
        <f>1-B17</f>
        <v>0.26491556363551727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0ACD-96E7-40D6-8131-76A9CB6376C6}">
  <dimension ref="A1:L27"/>
  <sheetViews>
    <sheetView workbookViewId="0">
      <selection activeCell="A2" sqref="A2:E2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17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38352007</v>
      </c>
      <c r="C8" s="19"/>
      <c r="D8" s="19">
        <f>+B8+C8*$B$15</f>
        <v>38352007</v>
      </c>
      <c r="E8" s="30">
        <f>+D8/D14*100</f>
        <v>73.422359706058344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3461183</v>
      </c>
      <c r="D9" s="19">
        <f>+B9+C9*$B$15</f>
        <v>12816760.649</v>
      </c>
      <c r="E9" s="30">
        <f>+D9/D14*100</f>
        <v>24.536833512711127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157484.44456684124</v>
      </c>
      <c r="C10" s="19">
        <v>245348.76000000132</v>
      </c>
      <c r="D10" s="19">
        <f t="shared" ref="D9:D10" si="0">+B10+C10*$B$15</f>
        <v>1066010.902846846</v>
      </c>
      <c r="E10" s="30">
        <f>+D10/D14*100</f>
        <v>2.0408067812305397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38509491.444566838</v>
      </c>
      <c r="C14" s="23">
        <f>SUM(C8:C10)</f>
        <v>3706531.7600000012</v>
      </c>
      <c r="D14" s="23">
        <f>SUM(D8:D10)</f>
        <v>52234778.551846847</v>
      </c>
      <c r="E14" s="24">
        <f>SUM(E8:E10)</f>
        <v>100.00000000000001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"&amp;3.703</f>
        <v>S/ 3.703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0.73723853172543552</v>
      </c>
      <c r="C17" s="5">
        <f>1-B17</f>
        <v>0.26276146827456448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3567-864A-404E-A3FF-D6110D30A0F3}">
  <dimension ref="A1:L27"/>
  <sheetViews>
    <sheetView workbookViewId="0">
      <selection activeCell="D17" sqref="D17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16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40771881</v>
      </c>
      <c r="C8" s="19"/>
      <c r="D8" s="19">
        <f>+B8+C8*$B$15</f>
        <v>40771881</v>
      </c>
      <c r="E8" s="30">
        <f>+D8/D14*100</f>
        <v>70.995710681730017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3477256.5</v>
      </c>
      <c r="D9" s="19">
        <f t="shared" ref="D9:D10" si="0">+B9+C9*$B$15</f>
        <v>13077961.6965</v>
      </c>
      <c r="E9" s="30">
        <f>+D9/D14*100</f>
        <v>22.772537399279202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1927332.7505668569</v>
      </c>
      <c r="C10" s="19">
        <v>439106.22000000055</v>
      </c>
      <c r="D10" s="19">
        <f t="shared" si="0"/>
        <v>3578811.243986859</v>
      </c>
      <c r="E10" s="30">
        <f>+D10/D14*100</f>
        <v>6.2317519189907706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42699213.750566855</v>
      </c>
      <c r="C14" s="23">
        <f>SUM(C8:C10)</f>
        <v>3916362.7200000007</v>
      </c>
      <c r="D14" s="23">
        <f>SUM(D8:D10)</f>
        <v>57428653.940486863</v>
      </c>
      <c r="E14" s="24">
        <f>SUM(E8:E10)</f>
        <v>99.999999999999986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"&amp;3.761</f>
        <v>S/ 3.761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0.74351757913072314</v>
      </c>
      <c r="C17" s="5">
        <f>1-B17</f>
        <v>0.25648242086927686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CFEF-AF81-4B97-9179-68A752EC1E84}">
  <dimension ref="A1:L27"/>
  <sheetViews>
    <sheetView workbookViewId="0">
      <selection activeCell="A36" sqref="A36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14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41116425</v>
      </c>
      <c r="C8" s="19"/>
      <c r="D8" s="19">
        <f>+B8+C8*$B$15</f>
        <v>41116425</v>
      </c>
      <c r="E8" s="30">
        <f>+D8/D14*100</f>
        <v>70.689495930313612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3492812</v>
      </c>
      <c r="D9" s="19">
        <f t="shared" ref="D9:D10" si="0">+B9+C9*$B$15</f>
        <v>13070102.504000001</v>
      </c>
      <c r="E9" s="30">
        <f>+D9/D14*100</f>
        <v>22.470799875360999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2317932</v>
      </c>
      <c r="C10" s="19">
        <v>443712</v>
      </c>
      <c r="D10" s="19">
        <f t="shared" si="0"/>
        <v>3978302.304</v>
      </c>
      <c r="E10" s="30">
        <f>+D10/D14*100</f>
        <v>6.839704194325388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43434357</v>
      </c>
      <c r="C14" s="23">
        <f>SUM(C8:C10)</f>
        <v>3936524</v>
      </c>
      <c r="D14" s="23">
        <f>SUM(D8:D10)</f>
        <v>58164829.807999998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"&amp;3.742</f>
        <v>S/ 3.742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0.74674605158091656</v>
      </c>
      <c r="C17" s="5">
        <f>1-B17</f>
        <v>0.25325394841908344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9A33-D081-4DB9-AB3C-7C8684E44868}">
  <dimension ref="A1:L27"/>
  <sheetViews>
    <sheetView tabSelected="1" workbookViewId="0">
      <selection activeCell="F15" sqref="F15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15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43502984</v>
      </c>
      <c r="C8" s="19"/>
      <c r="D8" s="19">
        <f>+B8+C8*$B$15</f>
        <v>43502984</v>
      </c>
      <c r="E8" s="30">
        <f>+D8/D14*100</f>
        <v>70.493190017940449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3508885</v>
      </c>
      <c r="D9" s="19">
        <f t="shared" ref="D9:D10" si="0">+B9+C9*$B$15</f>
        <v>13186389.83</v>
      </c>
      <c r="E9" s="30">
        <f>+D9/D14*100</f>
        <v>21.367515477486037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1519547.8390868586</v>
      </c>
      <c r="C10" s="19">
        <v>932251.13000000082</v>
      </c>
      <c r="D10" s="19">
        <f>+B10+C10*$B$15</f>
        <v>5022947.5856268611</v>
      </c>
      <c r="E10" s="30">
        <f>+D10/D14*100</f>
        <v>8.139294504573515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45022531.83908686</v>
      </c>
      <c r="C14" s="23">
        <f>SUM(C8:C10)</f>
        <v>4441136.1300000008</v>
      </c>
      <c r="D14" s="23">
        <f>SUM(D8:D10)</f>
        <v>61712321.415626861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"&amp;3.758</f>
        <v>S/ 3.758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0.72955498685366593</v>
      </c>
      <c r="C17" s="5">
        <f>1-B17</f>
        <v>0.27044501314633407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Carrion</dc:creator>
  <cp:lastModifiedBy>Jerry Saavedra Sifuentes</cp:lastModifiedBy>
  <dcterms:created xsi:type="dcterms:W3CDTF">2016-07-05T15:03:37Z</dcterms:created>
  <dcterms:modified xsi:type="dcterms:W3CDTF">2025-03-14T00:57:51Z</dcterms:modified>
</cp:coreProperties>
</file>